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200\Desktop\"/>
    </mc:Choice>
  </mc:AlternateContent>
  <xr:revisionPtr revIDLastSave="0" documentId="13_ncr:1_{9D3D91D0-7F74-461A-9731-86A9D1CDEFBE}" xr6:coauthVersionLast="47" xr6:coauthVersionMax="47" xr10:uidLastSave="{00000000-0000-0000-0000-000000000000}"/>
  <bookViews>
    <workbookView xWindow="1536" yWindow="1536" windowWidth="22608" windowHeight="21828" xr2:uid="{F9EA9D0E-B3B0-4EF8-8EBC-C9B3C79DF5EB}"/>
  </bookViews>
  <sheets>
    <sheet name="事業復活支援金 給付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23" i="1"/>
  <c r="F23" i="1"/>
  <c r="E23" i="1"/>
  <c r="D23" i="1"/>
  <c r="C23" i="1"/>
  <c r="F16" i="1"/>
  <c r="L25" i="1"/>
  <c r="K25" i="1"/>
  <c r="L18" i="1"/>
  <c r="K18" i="1"/>
  <c r="K11" i="1"/>
  <c r="L11" i="1"/>
  <c r="G28" i="1"/>
  <c r="F28" i="1"/>
  <c r="E28" i="1"/>
  <c r="D28" i="1"/>
  <c r="C28" i="1"/>
  <c r="G21" i="1"/>
  <c r="F21" i="1"/>
  <c r="E21" i="1"/>
  <c r="D21" i="1"/>
  <c r="C21" i="1"/>
  <c r="D14" i="1"/>
  <c r="E14" i="1"/>
  <c r="F14" i="1"/>
  <c r="G14" i="1"/>
  <c r="C14" i="1"/>
  <c r="G29" i="1"/>
  <c r="F29" i="1"/>
  <c r="E29" i="1"/>
  <c r="D29" i="1"/>
  <c r="C29" i="1"/>
  <c r="G22" i="1"/>
  <c r="F22" i="1"/>
  <c r="E22" i="1"/>
  <c r="D22" i="1"/>
  <c r="C22" i="1"/>
  <c r="D15" i="1"/>
  <c r="E15" i="1"/>
  <c r="E16" i="1" s="1"/>
  <c r="F15" i="1"/>
  <c r="G15" i="1"/>
  <c r="G16" i="1" s="1"/>
  <c r="C15" i="1"/>
  <c r="AB12" i="1"/>
  <c r="AA12" i="1"/>
  <c r="Z12" i="1"/>
  <c r="Y12" i="1"/>
  <c r="X12" i="1"/>
  <c r="W12" i="1"/>
  <c r="V12" i="1"/>
  <c r="U12" i="1"/>
  <c r="T12" i="1"/>
  <c r="S12" i="1"/>
  <c r="O12" i="1"/>
  <c r="P12" i="1"/>
  <c r="Q12" i="1"/>
  <c r="R12" i="1"/>
  <c r="N12" i="1"/>
  <c r="L19" i="1" l="1" a="1"/>
  <c r="L19" i="1" s="1"/>
  <c r="L26" i="1" a="1"/>
  <c r="L26" i="1" s="1"/>
  <c r="L12" i="1" a="1"/>
  <c r="L12" i="1" s="1"/>
  <c r="C16" i="1" s="1"/>
  <c r="K19" i="1" a="1"/>
  <c r="K19" i="1" s="1"/>
  <c r="K26" i="1" a="1"/>
  <c r="K26" i="1" s="1"/>
  <c r="K12" i="1" a="1"/>
  <c r="K12" i="1" s="1"/>
  <c r="D16" i="1" s="1"/>
  <c r="H28" i="1"/>
  <c r="H21" i="1"/>
  <c r="N11" i="1" l="1"/>
  <c r="U11" i="1" l="1"/>
  <c r="Z11" i="1"/>
  <c r="S11" i="1"/>
  <c r="AA11" i="1"/>
  <c r="P11" i="1"/>
  <c r="R11" i="1"/>
  <c r="Q11" i="1"/>
  <c r="O11" i="1"/>
  <c r="W11" i="1"/>
  <c r="K37" i="1" l="1"/>
  <c r="L37" i="1" s="1"/>
  <c r="G37" i="1" s="1"/>
  <c r="Y11" i="1"/>
  <c r="T11" i="1"/>
  <c r="V11" i="1"/>
  <c r="H10" i="1"/>
  <c r="I10" i="1" s="1"/>
  <c r="H17" i="1"/>
  <c r="I17" i="1" s="1"/>
  <c r="X11" i="1"/>
  <c r="AB11" i="1"/>
  <c r="B33" i="1" l="1"/>
  <c r="B35" i="1" s="1"/>
  <c r="B37" i="1" s="1"/>
  <c r="B39" i="1" s="1"/>
  <c r="H24" i="1"/>
  <c r="I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<sst xmlns="http://schemas.openxmlformats.org/spreadsheetml/2006/main" count="59" uniqueCount="48">
  <si>
    <t>青色のセルに入力してください。</t>
    <rPh sb="0" eb="2">
      <t>アオイロ</t>
    </rPh>
    <rPh sb="6" eb="8">
      <t>ニュウリョク</t>
    </rPh>
    <phoneticPr fontId="3"/>
  </si>
  <si>
    <t>(令和3年11月)</t>
  </si>
  <si>
    <t>(令和3年12月)</t>
  </si>
  <si>
    <t>(令和4年1月)</t>
  </si>
  <si>
    <t>(令和4年2月)</t>
  </si>
  <si>
    <t>(令和4年3月)</t>
    <phoneticPr fontId="3"/>
  </si>
  <si>
    <t>2021年度
(令和3年度)</t>
    <rPh sb="4" eb="5">
      <t>ネン</t>
    </rPh>
    <phoneticPr fontId="3"/>
  </si>
  <si>
    <t>売上高</t>
    <rPh sb="0" eb="3">
      <t>ウリアゲダカ</t>
    </rPh>
    <phoneticPr fontId="3"/>
  </si>
  <si>
    <t>(令和2年11月)</t>
  </si>
  <si>
    <t>(令和2年12月)</t>
  </si>
  <si>
    <t>(令和3年1月)</t>
  </si>
  <si>
    <t>(令和3年2月)</t>
  </si>
  <si>
    <t>(令和3年3月)</t>
  </si>
  <si>
    <t>2020年度
(令和2年度)</t>
    <rPh sb="4" eb="5">
      <t>ネン</t>
    </rPh>
    <phoneticPr fontId="3"/>
  </si>
  <si>
    <t>減少率</t>
    <rPh sb="0" eb="3">
      <t>ゲンショウリツ</t>
    </rPh>
    <phoneticPr fontId="3"/>
  </si>
  <si>
    <t>給付額</t>
    <rPh sb="0" eb="3">
      <t>キュウフガク</t>
    </rPh>
    <phoneticPr fontId="3"/>
  </si>
  <si>
    <t>(令和元年11月)</t>
  </si>
  <si>
    <t>(令和元年12月)</t>
  </si>
  <si>
    <t>(令和2年1月)</t>
  </si>
  <si>
    <t>(令和2年2月)</t>
  </si>
  <si>
    <t>(令和2年3月)</t>
  </si>
  <si>
    <t>2019年度
(令和元年度)</t>
    <rPh sb="4" eb="5">
      <t>ネン</t>
    </rPh>
    <rPh sb="8" eb="10">
      <t>レイワ</t>
    </rPh>
    <rPh sb="10" eb="12">
      <t>ガンネン</t>
    </rPh>
    <rPh sb="12" eb="13">
      <t>ド</t>
    </rPh>
    <phoneticPr fontId="3"/>
  </si>
  <si>
    <t>(平成30年11月)</t>
  </si>
  <si>
    <t>(平成30年12月)</t>
  </si>
  <si>
    <t>(平成31年1月)</t>
  </si>
  <si>
    <t>(平成31年2月)</t>
  </si>
  <si>
    <t>(平成31年3月)</t>
  </si>
  <si>
    <t>2018年度
(平成30年度)</t>
    <rPh sb="4" eb="5">
      <t>ネン</t>
    </rPh>
    <rPh sb="8" eb="10">
      <t>ヘイセイ</t>
    </rPh>
    <rPh sb="12" eb="14">
      <t>ネンド</t>
    </rPh>
    <phoneticPr fontId="3"/>
  </si>
  <si>
    <t>売上高減少率</t>
    <rPh sb="0" eb="2">
      <t>ウリアゲ</t>
    </rPh>
    <rPh sb="2" eb="3">
      <t>ダカ</t>
    </rPh>
    <rPh sb="3" eb="6">
      <t>ゲンショウリツ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</si>
  <si>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</si>
  <si>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</si>
  <si>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年間売上高
1億円以下</t>
    <rPh sb="0" eb="2">
      <t>ネンカン</t>
    </rPh>
    <rPh sb="2" eb="5">
      <t>ウリアゲダカ</t>
    </rPh>
    <rPh sb="7" eb="8">
      <t>オク</t>
    </rPh>
    <rPh sb="8" eb="9">
      <t>エン</t>
    </rPh>
    <rPh sb="9" eb="11">
      <t>イカ</t>
    </rPh>
    <phoneticPr fontId="3"/>
  </si>
  <si>
    <t>年間売上高
1億円超～5億円</t>
    <rPh sb="0" eb="2">
      <t>ネンカン</t>
    </rPh>
    <rPh sb="2" eb="5">
      <t>ウリアゲダカ</t>
    </rPh>
    <rPh sb="7" eb="8">
      <t>オク</t>
    </rPh>
    <rPh sb="8" eb="9">
      <t>エン</t>
    </rPh>
    <rPh sb="9" eb="10">
      <t>コ</t>
    </rPh>
    <rPh sb="12" eb="13">
      <t>オク</t>
    </rPh>
    <rPh sb="13" eb="14">
      <t>エン</t>
    </rPh>
    <phoneticPr fontId="3"/>
  </si>
  <si>
    <t>年間売上高
5億円超～</t>
    <rPh sb="0" eb="2">
      <t>ネンカン</t>
    </rPh>
    <rPh sb="2" eb="5">
      <t>ウリアゲダカ</t>
    </rPh>
    <rPh sb="7" eb="8">
      <t>オク</t>
    </rPh>
    <rPh sb="8" eb="10">
      <t>エンチョウ</t>
    </rPh>
    <phoneticPr fontId="3"/>
  </si>
  <si>
    <t>▲50%以上</t>
    <rPh sb="4" eb="6">
      <t>イジョウ</t>
    </rPh>
    <phoneticPr fontId="3"/>
  </si>
  <si>
    <t>▲30%～50%</t>
    <phoneticPr fontId="3"/>
  </si>
  <si>
    <t>■個人・法人の選択</t>
    <rPh sb="1" eb="3">
      <t>コジン</t>
    </rPh>
    <rPh sb="4" eb="6">
      <t>ホウジン</t>
    </rPh>
    <rPh sb="7" eb="9">
      <t>センタク</t>
    </rPh>
    <phoneticPr fontId="3"/>
  </si>
  <si>
    <t>給付対象額</t>
    <rPh sb="0" eb="5">
      <t>キュウフタイショウガク</t>
    </rPh>
    <phoneticPr fontId="3"/>
  </si>
  <si>
    <t>判定　→</t>
    <rPh sb="0" eb="2">
      <t>ハンテイ</t>
    </rPh>
    <phoneticPr fontId="3"/>
  </si>
  <si>
    <t>給付金額（概算）　→</t>
    <rPh sb="0" eb="4">
      <t>キュウフキンガク</t>
    </rPh>
    <rPh sb="5" eb="7">
      <t>ガイサン</t>
    </rPh>
    <phoneticPr fontId="3"/>
  </si>
  <si>
    <t>基準となる年・月　→</t>
    <rPh sb="0" eb="2">
      <t>キジュン</t>
    </rPh>
    <rPh sb="5" eb="6">
      <t>ネン</t>
    </rPh>
    <rPh sb="7" eb="8">
      <t>ツキ</t>
    </rPh>
    <phoneticPr fontId="3"/>
  </si>
  <si>
    <t>対象月　→</t>
    <rPh sb="0" eb="3">
      <t>タイショウヅキ</t>
    </rPh>
    <phoneticPr fontId="3"/>
  </si>
  <si>
    <t>■収支状況入力（青いセル部分のみ記入してください。）</t>
    <rPh sb="1" eb="3">
      <t>シュウシ</t>
    </rPh>
    <rPh sb="3" eb="5">
      <t>ジョウキョウ</t>
    </rPh>
    <rPh sb="5" eb="7">
      <t>ニュウリョク</t>
    </rPh>
    <rPh sb="8" eb="9">
      <t>アオ</t>
    </rPh>
    <rPh sb="12" eb="14">
      <t>ブブン</t>
    </rPh>
    <rPh sb="16" eb="18">
      <t>キニュウ</t>
    </rPh>
    <phoneticPr fontId="3"/>
  </si>
  <si>
    <t>事業復活支援金 給付チェックシート</t>
    <rPh sb="0" eb="2">
      <t>ジギョウ</t>
    </rPh>
    <rPh sb="2" eb="4">
      <t>フッカツ</t>
    </rPh>
    <rPh sb="4" eb="7">
      <t>シエンキン</t>
    </rPh>
    <rPh sb="8" eb="10">
      <t>キュウフ</t>
    </rPh>
    <phoneticPr fontId="3"/>
  </si>
  <si>
    <t>※必ず選択してください</t>
    <rPh sb="1" eb="2">
      <t>カナラ</t>
    </rPh>
    <rPh sb="3" eb="5">
      <t>センタク</t>
    </rPh>
    <phoneticPr fontId="3"/>
  </si>
  <si>
    <t>■給付額算定結果</t>
    <rPh sb="1" eb="4">
      <t>キュウフガク</t>
    </rPh>
    <rPh sb="4" eb="6">
      <t>サンテイ</t>
    </rPh>
    <rPh sb="6" eb="8">
      <t>ケッカ</t>
    </rPh>
    <phoneticPr fontId="3"/>
  </si>
  <si>
    <t>※今月以降の売上は「-」を入力してください</t>
    <rPh sb="1" eb="5">
      <t>コンゲツイコウ</t>
    </rPh>
    <rPh sb="6" eb="8">
      <t>ウリアゲ</t>
    </rPh>
    <rPh sb="13" eb="15">
      <t>ニュウリョク</t>
    </rPh>
    <phoneticPr fontId="3"/>
  </si>
  <si>
    <t>年間売上高総額</t>
    <rPh sb="0" eb="2">
      <t>ネンカン</t>
    </rPh>
    <rPh sb="2" eb="5">
      <t>ウリアゲダカ</t>
    </rPh>
    <rPh sb="5" eb="7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</si>
</sst>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0.0%"/>
    <numFmt numFmtId="178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55" fontId="6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78" fontId="8" fillId="0" borderId="0" xfId="0" applyNumberFormat="1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38" fontId="0" fillId="0" borderId="0" xfId="1" applyFont="1" applyBorder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49" fontId="7" fillId="2" borderId="2" xfId="0" applyNumberFormat="1" applyFont="1" applyFill="1" applyBorder="1" applyAlignment="1" applyProtection="1">
      <alignment horizontal="center" vertical="center"/>
      <protection hidden="1"/>
    </xf>
    <xf numFmtId="55" fontId="0" fillId="0" borderId="0" xfId="0" applyNumberFormat="1" applyProtection="1">
      <alignment vertical="center"/>
      <protection hidden="1"/>
    </xf>
    <xf numFmtId="177" fontId="7" fillId="0" borderId="3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6" fontId="7" fillId="0" borderId="3" xfId="0" applyNumberFormat="1" applyFont="1" applyBorder="1" applyAlignment="1" applyProtection="1">
      <alignment horizontal="right" vertical="center"/>
      <protection hidden="1"/>
    </xf>
    <xf numFmtId="38" fontId="7" fillId="0" borderId="0" xfId="1" applyFont="1" applyProtection="1">
      <alignment vertical="center"/>
      <protection hidden="1"/>
    </xf>
    <xf numFmtId="6" fontId="6" fillId="0" borderId="3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6" fontId="7" fillId="0" borderId="0" xfId="0" applyNumberFormat="1" applyFont="1" applyBorder="1" applyAlignment="1" applyProtection="1">
      <alignment horizontal="right" vertical="center"/>
      <protection hidden="1"/>
    </xf>
    <xf numFmtId="176" fontId="7" fillId="0" borderId="0" xfId="0" applyNumberFormat="1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38" fontId="0" fillId="0" borderId="0" xfId="1" applyFont="1" applyProtection="1">
      <alignment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3" borderId="7" xfId="0" applyFont="1" applyFill="1" applyBorder="1" applyProtection="1">
      <alignment vertical="center"/>
      <protection hidden="1"/>
    </xf>
    <xf numFmtId="176" fontId="4" fillId="0" borderId="3" xfId="0" applyNumberFormat="1" applyFont="1" applyBorder="1" applyProtection="1">
      <alignment vertical="center"/>
      <protection hidden="1"/>
    </xf>
    <xf numFmtId="176" fontId="4" fillId="0" borderId="8" xfId="0" applyNumberFormat="1" applyFont="1" applyBorder="1" applyProtection="1">
      <alignment vertical="center"/>
      <protection hidden="1"/>
    </xf>
    <xf numFmtId="0" fontId="5" fillId="4" borderId="9" xfId="0" applyFont="1" applyFill="1" applyBorder="1" applyProtection="1">
      <alignment vertical="center"/>
      <protection hidden="1"/>
    </xf>
    <xf numFmtId="176" fontId="4" fillId="0" borderId="10" xfId="0" applyNumberFormat="1" applyFont="1" applyBorder="1" applyProtection="1">
      <alignment vertical="center"/>
      <protection hidden="1"/>
    </xf>
    <xf numFmtId="176" fontId="4" fillId="0" borderId="11" xfId="0" applyNumberFormat="1" applyFont="1" applyBorder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6" fontId="0" fillId="0" borderId="0" xfId="0" applyNumberForma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176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78" fontId="2" fillId="0" borderId="13" xfId="0" applyNumberFormat="1" applyFont="1" applyBorder="1" applyAlignment="1" applyProtection="1">
      <alignment horizontal="center" vertical="center"/>
      <protection hidden="1"/>
    </xf>
    <xf numFmtId="178" fontId="2" fillId="0" borderId="14" xfId="0" applyNumberFormat="1" applyFont="1" applyBorder="1" applyAlignment="1" applyProtection="1">
      <alignment horizontal="center" vertical="center"/>
      <protection hidden="1"/>
    </xf>
    <xf numFmtId="178" fontId="2" fillId="0" borderId="15" xfId="0" applyNumberFormat="1" applyFont="1" applyBorder="1" applyAlignment="1" applyProtection="1">
      <alignment horizontal="center" vertical="center"/>
      <protection hidden="1"/>
    </xf>
    <xf numFmtId="178" fontId="2" fillId="0" borderId="3" xfId="0" applyNumberFormat="1" applyFont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176" fontId="6" fillId="5" borderId="0" xfId="0" applyNumberFormat="1" applyFont="1" applyFill="1" applyBorder="1" applyAlignment="1" applyProtection="1">
      <alignment horizontal="center" vertical="center"/>
      <protection locked="0" hidden="1"/>
    </xf>
    <xf numFmtId="176" fontId="7" fillId="5" borderId="2" xfId="0" applyNumberFormat="1" applyFont="1" applyFill="1" applyBorder="1" applyAlignment="1" applyProtection="1">
      <alignment horizontal="right" vertical="center"/>
      <protection locked="0" hidden="1"/>
    </xf>
    <xf numFmtId="176" fontId="7" fillId="5" borderId="3" xfId="0" applyNumberFormat="1" applyFont="1" applyFill="1" applyBorder="1" applyAlignment="1" applyProtection="1">
      <alignment horizontal="right" vertical="center"/>
      <protection locked="0" hidden="1"/>
    </xf>
    <xf numFmtId="176" fontId="7" fillId="5" borderId="12" xfId="0" applyNumberFormat="1" applyFont="1" applyFill="1" applyBorder="1" applyAlignment="1" applyProtection="1">
      <alignment horizontal="right" vertical="center"/>
      <protection locked="0" hidden="1"/>
    </xf>
  </cellXfs>
  <cellStyles count="2">
    <cellStyle name="桁区切り" xfId="1" builtinId="6"/>
    <cellStyle name="標準" xfId="0" builtinId="0"/>
  </cellStyles>
  <dxfs count="25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8115-2F98-41D8-AD01-E22D22E75A3F}">
  <dimension ref="A1:AH47"/>
  <sheetViews>
    <sheetView tabSelected="1" workbookViewId="0"/>
  </sheetViews>
  <sheetFormatPr defaultColWidth="8.69921875" defaultRowHeight="18" x14ac:dyDescent="0.45"/>
  <cols>
    <col min="1" max="1" width="26.8984375" style="2" customWidth="1"/>
    <col min="2" max="2" width="13.3984375" style="2" customWidth="1"/>
    <col min="3" max="3" width="15.8984375" style="2" bestFit="1" customWidth="1"/>
    <col min="4" max="4" width="14.5" style="2" bestFit="1" customWidth="1"/>
    <col min="5" max="5" width="14.8984375" style="2" bestFit="1" customWidth="1"/>
    <col min="6" max="6" width="15.8984375" style="2" bestFit="1" customWidth="1"/>
    <col min="7" max="7" width="16.19921875" style="2" bestFit="1" customWidth="1"/>
    <col min="8" max="8" width="17.19921875" style="2" customWidth="1"/>
    <col min="9" max="10" width="8.69921875" style="2"/>
    <col min="11" max="11" width="12.19921875" style="2" hidden="1" customWidth="1"/>
    <col min="12" max="12" width="13.3984375" style="2" hidden="1" customWidth="1"/>
    <col min="13" max="13" width="11.19921875" style="2" hidden="1" customWidth="1"/>
    <col min="14" max="18" width="14.69921875" style="2" hidden="1" customWidth="1"/>
    <col min="19" max="28" width="19.59765625" style="2" hidden="1" customWidth="1"/>
    <col min="29" max="33" width="19.59765625" style="2" customWidth="1"/>
    <col min="34" max="34" width="13.3984375" style="2" bestFit="1" customWidth="1"/>
    <col min="35" max="16384" width="8.69921875" style="2"/>
  </cols>
  <sheetData>
    <row r="1" spans="1:34" ht="22.2" x14ac:dyDescent="0.45">
      <c r="A1" s="1" t="s">
        <v>43</v>
      </c>
      <c r="B1" s="1"/>
    </row>
    <row r="2" spans="1:34" ht="22.2" x14ac:dyDescent="0.45">
      <c r="A2" s="1"/>
      <c r="B2" s="1"/>
    </row>
    <row r="3" spans="1:34" ht="18" customHeight="1" x14ac:dyDescent="0.45">
      <c r="A3" s="3" t="s">
        <v>36</v>
      </c>
      <c r="B3" s="57"/>
      <c r="C3" s="10" t="s">
        <v>44</v>
      </c>
      <c r="D3" s="4"/>
      <c r="E3" s="4"/>
      <c r="F3" s="4"/>
      <c r="G3" s="4"/>
      <c r="H3" s="4"/>
      <c r="I3" s="4"/>
    </row>
    <row r="4" spans="1:34" ht="18" customHeight="1" x14ac:dyDescent="0.45">
      <c r="A4" s="3"/>
      <c r="B4" s="3"/>
      <c r="C4" s="4"/>
      <c r="D4" s="4"/>
      <c r="E4" s="4"/>
      <c r="F4" s="4"/>
      <c r="G4" s="4"/>
      <c r="H4" s="4"/>
      <c r="I4" s="4"/>
    </row>
    <row r="5" spans="1:34" ht="19.8" x14ac:dyDescent="0.45">
      <c r="A5" s="3" t="s">
        <v>42</v>
      </c>
      <c r="B5" s="4"/>
      <c r="C5" s="4"/>
      <c r="D5" s="4"/>
      <c r="E5" s="4"/>
      <c r="F5" s="4"/>
      <c r="G5" s="4"/>
      <c r="H5" s="4"/>
      <c r="I5" s="4"/>
    </row>
    <row r="6" spans="1:34" ht="19.8" x14ac:dyDescent="0.45">
      <c r="A6" s="4" t="s">
        <v>0</v>
      </c>
      <c r="B6" s="4"/>
      <c r="C6" s="4"/>
      <c r="D6" s="4"/>
      <c r="E6" s="4"/>
      <c r="F6" s="10" t="s">
        <v>46</v>
      </c>
      <c r="G6" s="4"/>
      <c r="H6" s="4"/>
      <c r="I6" s="4"/>
    </row>
    <row r="7" spans="1:34" ht="19.8" x14ac:dyDescent="0.45">
      <c r="A7" s="4"/>
      <c r="B7" s="4"/>
      <c r="C7" s="5">
        <v>44501</v>
      </c>
      <c r="D7" s="5">
        <v>44531</v>
      </c>
      <c r="E7" s="5">
        <v>44562</v>
      </c>
      <c r="F7" s="5">
        <v>44593</v>
      </c>
      <c r="G7" s="5">
        <v>44621</v>
      </c>
      <c r="H7" s="6"/>
      <c r="I7" s="4"/>
    </row>
    <row r="8" spans="1:34" ht="19.8" x14ac:dyDescent="0.45">
      <c r="A8" s="4"/>
      <c r="B8" s="4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6"/>
      <c r="I8" s="4"/>
    </row>
    <row r="9" spans="1:34" ht="39.6" x14ac:dyDescent="0.45">
      <c r="A9" s="36" t="s">
        <v>6</v>
      </c>
      <c r="B9" s="37" t="s">
        <v>7</v>
      </c>
      <c r="C9" s="58"/>
      <c r="D9" s="58"/>
      <c r="E9" s="58"/>
      <c r="F9" s="58"/>
      <c r="G9" s="58"/>
      <c r="H9" s="4"/>
      <c r="I9" s="4"/>
    </row>
    <row r="10" spans="1:34" ht="19.8" x14ac:dyDescent="0.45">
      <c r="A10" s="4"/>
      <c r="B10" s="8"/>
      <c r="C10" s="4"/>
      <c r="D10" s="4"/>
      <c r="E10" s="4"/>
      <c r="F10" s="4"/>
      <c r="G10" s="4"/>
      <c r="H10" s="9" t="str">
        <f>IF(COUNTBLANK(C13:G13),"",IF(AND(K12=0,L12=0),"",HLOOKUP(MAX(C16:G16),N11:R12,2,0)))</f>
        <v/>
      </c>
      <c r="I10" s="10" t="str">
        <f>IF(H10="","","を含む事業年度の年間売上高を記載")</f>
        <v/>
      </c>
      <c r="K10" s="11"/>
      <c r="L10" s="11"/>
    </row>
    <row r="11" spans="1:34" ht="19.8" x14ac:dyDescent="0.45">
      <c r="A11" s="4"/>
      <c r="B11" s="8"/>
      <c r="C11" s="5">
        <v>44136</v>
      </c>
      <c r="D11" s="5">
        <v>44166</v>
      </c>
      <c r="E11" s="5">
        <v>44197</v>
      </c>
      <c r="F11" s="5">
        <v>44228</v>
      </c>
      <c r="G11" s="5">
        <v>44256</v>
      </c>
      <c r="H11" s="40" t="s">
        <v>47</v>
      </c>
      <c r="I11" s="6"/>
      <c r="K11" s="12">
        <f>IF($B$3="法人",IF($H13&gt;500000000,$E$45,IF($H13&gt;100000000,$D$45,IF($H13&lt;=100000000,$C$45,0))),$B$45)</f>
        <v>300000</v>
      </c>
      <c r="L11" s="12">
        <f>IF($B$3="法人",IF($H13&gt;500000000,$E$44,IF($H13&gt;100000000,$D$44,IF($H13&lt;=100000000,$C$44,0))),$B$44)</f>
        <v>500000</v>
      </c>
      <c r="M11" s="13"/>
      <c r="N11" s="13" t="str">
        <f>IF(C16="","",C16)</f>
        <v/>
      </c>
      <c r="O11" s="13" t="str">
        <f t="shared" ref="O11:R11" si="0">IF(D16="","",D16)</f>
        <v/>
      </c>
      <c r="P11" s="13" t="str">
        <f t="shared" si="0"/>
        <v/>
      </c>
      <c r="Q11" s="13" t="str">
        <f t="shared" si="0"/>
        <v/>
      </c>
      <c r="R11" s="13" t="str">
        <f t="shared" si="0"/>
        <v/>
      </c>
      <c r="S11" s="13" t="str">
        <f>IF(C23="","",C23)</f>
        <v/>
      </c>
      <c r="T11" s="13" t="str">
        <f>IF(D23="","",D23)</f>
        <v/>
      </c>
      <c r="U11" s="13" t="str">
        <f t="shared" ref="U11:W11" si="1">IF(E23="","",E23)</f>
        <v/>
      </c>
      <c r="V11" s="13" t="str">
        <f t="shared" si="1"/>
        <v/>
      </c>
      <c r="W11" s="13" t="str">
        <f t="shared" si="1"/>
        <v/>
      </c>
      <c r="X11" s="13" t="str">
        <f>IF(C30="","",C30)</f>
        <v/>
      </c>
      <c r="Y11" s="13" t="str">
        <f t="shared" ref="Y11:AB11" si="2">IF(D30="","",D30)</f>
        <v/>
      </c>
      <c r="Z11" s="13" t="str">
        <f t="shared" si="2"/>
        <v/>
      </c>
      <c r="AA11" s="13" t="str">
        <f t="shared" si="2"/>
        <v/>
      </c>
      <c r="AB11" s="13" t="str">
        <f t="shared" si="2"/>
        <v/>
      </c>
    </row>
    <row r="12" spans="1:34" ht="19.8" x14ac:dyDescent="0.45">
      <c r="A12" s="4"/>
      <c r="B12" s="8"/>
      <c r="C12" s="14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41"/>
      <c r="I12" s="6"/>
      <c r="K12" s="12" cm="1">
        <f t="array" ref="K12">MAX(IF((C14:G14&gt;=0.3)*(C14:G14&lt;=0.5),C15:G15,0))</f>
        <v>0</v>
      </c>
      <c r="L12" s="12">
        <f t="array" ref="L12">MAX(IF(C14:G14&gt;=0.5,C15:G15,0))</f>
        <v>0</v>
      </c>
      <c r="N12" s="15">
        <f>C11</f>
        <v>44136</v>
      </c>
      <c r="O12" s="15">
        <f>D11</f>
        <v>44166</v>
      </c>
      <c r="P12" s="15">
        <f>E11</f>
        <v>44197</v>
      </c>
      <c r="Q12" s="15">
        <f>F11</f>
        <v>44228</v>
      </c>
      <c r="R12" s="15">
        <f>G11</f>
        <v>44256</v>
      </c>
      <c r="S12" s="15">
        <f>C18</f>
        <v>43770</v>
      </c>
      <c r="T12" s="15">
        <f>D18</f>
        <v>43800</v>
      </c>
      <c r="U12" s="15">
        <f>E18</f>
        <v>43831</v>
      </c>
      <c r="V12" s="15">
        <f>F18</f>
        <v>43862</v>
      </c>
      <c r="W12" s="15">
        <f>G18</f>
        <v>43891</v>
      </c>
      <c r="X12" s="15">
        <f>C25</f>
        <v>43405</v>
      </c>
      <c r="Y12" s="15">
        <f>D25</f>
        <v>43435</v>
      </c>
      <c r="Z12" s="15">
        <f>E25</f>
        <v>43466</v>
      </c>
      <c r="AA12" s="15">
        <f>F25</f>
        <v>43497</v>
      </c>
      <c r="AB12" s="15">
        <f>G25</f>
        <v>43525</v>
      </c>
      <c r="AC12" s="13"/>
      <c r="AD12" s="13"/>
      <c r="AE12" s="13"/>
      <c r="AF12" s="13"/>
      <c r="AG12" s="13"/>
    </row>
    <row r="13" spans="1:34" ht="18" customHeight="1" x14ac:dyDescent="0.45">
      <c r="A13" s="56" t="s">
        <v>13</v>
      </c>
      <c r="B13" s="37" t="s">
        <v>7</v>
      </c>
      <c r="C13" s="59"/>
      <c r="D13" s="59"/>
      <c r="E13" s="59"/>
      <c r="F13" s="59"/>
      <c r="G13" s="59"/>
      <c r="H13" s="60"/>
      <c r="I13" s="4"/>
      <c r="K13" s="12"/>
      <c r="L13" s="12"/>
      <c r="N13" s="15">
        <v>44501</v>
      </c>
      <c r="O13" s="15">
        <v>44531</v>
      </c>
      <c r="P13" s="15">
        <v>44562</v>
      </c>
      <c r="Q13" s="15">
        <v>44593</v>
      </c>
      <c r="R13" s="15">
        <v>44621</v>
      </c>
      <c r="S13" s="15">
        <v>44501</v>
      </c>
      <c r="T13" s="15">
        <v>44531</v>
      </c>
      <c r="U13" s="15">
        <v>44562</v>
      </c>
      <c r="V13" s="13">
        <v>44593</v>
      </c>
      <c r="W13" s="15">
        <v>44621</v>
      </c>
      <c r="X13" s="15">
        <v>44501</v>
      </c>
      <c r="Y13" s="15">
        <v>44531</v>
      </c>
      <c r="Z13" s="15">
        <v>44562</v>
      </c>
      <c r="AA13" s="15">
        <v>44593</v>
      </c>
      <c r="AB13" s="13">
        <v>44621</v>
      </c>
      <c r="AC13" s="15"/>
      <c r="AD13" s="15"/>
      <c r="AE13" s="15"/>
      <c r="AF13" s="15"/>
      <c r="AG13" s="15"/>
      <c r="AH13" s="13"/>
    </row>
    <row r="14" spans="1:34" ht="19.8" x14ac:dyDescent="0.45">
      <c r="A14" s="56"/>
      <c r="B14" s="37" t="s">
        <v>14</v>
      </c>
      <c r="C14" s="16" t="str">
        <f>IFERROR(IF(C$9="","",IF(AND(C$9&lt;&gt;"",C13&lt;&gt;0),1-C$9/C13,"")),"")</f>
        <v/>
      </c>
      <c r="D14" s="16" t="str">
        <f t="shared" ref="D14:G14" si="3">IFERROR(IF(D$9="","",IF(AND(D$9&lt;&gt;"",D13&lt;&gt;0),1-D$9/D13,"")),"")</f>
        <v/>
      </c>
      <c r="E14" s="16" t="str">
        <f t="shared" si="3"/>
        <v/>
      </c>
      <c r="F14" s="16" t="str">
        <f t="shared" si="3"/>
        <v/>
      </c>
      <c r="G14" s="16" t="str">
        <f t="shared" si="3"/>
        <v/>
      </c>
      <c r="H14" s="17"/>
      <c r="I14" s="4"/>
      <c r="K14" s="12"/>
      <c r="L14" s="12"/>
      <c r="Q14" s="15"/>
      <c r="R14" s="15"/>
      <c r="S14" s="15"/>
      <c r="T14" s="15"/>
      <c r="U14" s="15"/>
      <c r="W14" s="15"/>
      <c r="X14" s="15"/>
      <c r="Y14" s="15"/>
      <c r="Z14" s="15"/>
      <c r="AA14" s="15"/>
      <c r="AC14" s="15"/>
      <c r="AD14" s="15"/>
      <c r="AE14" s="15"/>
      <c r="AF14" s="15"/>
      <c r="AG14" s="15"/>
    </row>
    <row r="15" spans="1:34" ht="19.8" x14ac:dyDescent="0.45">
      <c r="A15" s="56"/>
      <c r="B15" s="37" t="s">
        <v>37</v>
      </c>
      <c r="C15" s="18" t="str">
        <f>IF(C$9="","",IF(C13="","",IF(C$9&gt;C13*0.7,"対象外",(C13-C$9)*5)))</f>
        <v/>
      </c>
      <c r="D15" s="18" t="str">
        <f t="shared" ref="D15:G15" si="4">IF(D$9="","",IF(D13="","",IF(D$9&gt;D13*0.7,"対象外",(D13-D$9)*5)))</f>
        <v/>
      </c>
      <c r="E15" s="18" t="str">
        <f t="shared" si="4"/>
        <v/>
      </c>
      <c r="F15" s="18" t="str">
        <f t="shared" si="4"/>
        <v/>
      </c>
      <c r="G15" s="18" t="str">
        <f t="shared" si="4"/>
        <v/>
      </c>
      <c r="H15" s="17"/>
      <c r="I15" s="19"/>
      <c r="K15" s="12"/>
      <c r="L15" s="12"/>
    </row>
    <row r="16" spans="1:34" ht="19.8" x14ac:dyDescent="0.45">
      <c r="A16" s="56"/>
      <c r="B16" s="37" t="s">
        <v>15</v>
      </c>
      <c r="C16" s="20" t="str">
        <f>IF(C$9="","",IF($B$3="個人",IF(C15="対象外",0,IF(C15="","",IF(AND(C14&gt;=0.3,C14&lt;0.5),MIN(C15,$K11,$K12),IF(C14&gt;=0.5,MIN($L11,$L12,C15))))),IF(C15="対象外",0,IF(C15="","",IF(AND(C14&gt;=0.3,C14&lt;0.5),MIN($K11,$K12,C15),IF(C14&gt;=0.5,MIN($L11,$L12,C15)))))))</f>
        <v/>
      </c>
      <c r="D16" s="20" t="str">
        <f t="shared" ref="D16:G16" si="5">IF(D$9="","",IF($B$3="個人",IF(D15="対象外",0,IF(D15="","",IF(AND(D14&gt;=0.3,D14&lt;0.5),MIN(D15,$K11,$K12),IF(D14&gt;=0.5,MIN($L11,$L12,D15))))),IF(D15="対象外",0,IF(D15="","",IF(AND(D14&gt;=0.3,D14&lt;0.5),MIN($K11,$K12,D15),IF(D14&gt;=0.5,MIN($L11,$L12,D15)))))))</f>
        <v/>
      </c>
      <c r="E16" s="20" t="str">
        <f t="shared" si="5"/>
        <v/>
      </c>
      <c r="F16" s="20" t="str">
        <f t="shared" si="5"/>
        <v/>
      </c>
      <c r="G16" s="20" t="str">
        <f t="shared" si="5"/>
        <v/>
      </c>
      <c r="H16" s="17"/>
      <c r="I16" s="19"/>
      <c r="K16" s="12"/>
      <c r="L16" s="12"/>
    </row>
    <row r="17" spans="1:13" ht="19.8" x14ac:dyDescent="0.45">
      <c r="A17" s="4"/>
      <c r="B17" s="8"/>
      <c r="C17" s="4"/>
      <c r="D17" s="4"/>
      <c r="E17" s="4"/>
      <c r="F17" s="4"/>
      <c r="G17" s="4"/>
      <c r="H17" s="9" t="str">
        <f>IF(COUNTBLANK(C20:G20),"",IF(AND(K19=0,L19=0),"",HLOOKUP(MAX(C23:G23),S11:W12,2,0)))</f>
        <v/>
      </c>
      <c r="I17" s="10" t="str">
        <f>IF(H17="","","を含む事業年度の年間売上高を記載")</f>
        <v/>
      </c>
      <c r="K17" s="12"/>
      <c r="L17" s="12"/>
    </row>
    <row r="18" spans="1:13" ht="19.8" x14ac:dyDescent="0.45">
      <c r="A18" s="4"/>
      <c r="B18" s="8"/>
      <c r="C18" s="5">
        <v>43770</v>
      </c>
      <c r="D18" s="5">
        <v>43800</v>
      </c>
      <c r="E18" s="5">
        <v>43831</v>
      </c>
      <c r="F18" s="5">
        <v>43862</v>
      </c>
      <c r="G18" s="5">
        <v>43891</v>
      </c>
      <c r="H18" s="40" t="s">
        <v>47</v>
      </c>
      <c r="I18" s="6"/>
      <c r="K18" s="12">
        <f>IF($B$3="法人",IF($H20&gt;500000000,$E$45,IF($H20&gt;100000000,$D$45,IF($H20&lt;=100000000,$C$45,0))),$B$45)</f>
        <v>300000</v>
      </c>
      <c r="L18" s="12">
        <f>IF($B$3="法人",IF($H20&gt;500000000,$E$44,IF($H20&gt;100000000,$D$44,IF($H20&lt;=100000000,$C$44,0))),$B$44)</f>
        <v>500000</v>
      </c>
      <c r="M18" s="13"/>
    </row>
    <row r="19" spans="1:13" ht="19.8" x14ac:dyDescent="0.45">
      <c r="A19" s="4"/>
      <c r="B19" s="8"/>
      <c r="C19" s="14" t="s">
        <v>16</v>
      </c>
      <c r="D19" s="14" t="s">
        <v>17</v>
      </c>
      <c r="E19" s="14" t="s">
        <v>18</v>
      </c>
      <c r="F19" s="14" t="s">
        <v>19</v>
      </c>
      <c r="G19" s="14" t="s">
        <v>20</v>
      </c>
      <c r="H19" s="41"/>
      <c r="I19" s="6"/>
      <c r="K19" s="12" cm="1">
        <f t="array" ref="K19">MAX(IF((C21:G21&gt;=0.3)*(C21:G21&lt;=0.5),C22:G22,0))</f>
        <v>0</v>
      </c>
      <c r="L19" s="12">
        <f t="array" ref="L19">MAX(IF(C21:G21&gt;=0.5,C22:G22,0))</f>
        <v>0</v>
      </c>
    </row>
    <row r="20" spans="1:13" ht="18" customHeight="1" x14ac:dyDescent="0.45">
      <c r="A20" s="56" t="s">
        <v>21</v>
      </c>
      <c r="B20" s="37" t="s">
        <v>7</v>
      </c>
      <c r="C20" s="59"/>
      <c r="D20" s="59"/>
      <c r="E20" s="59"/>
      <c r="F20" s="59"/>
      <c r="G20" s="59"/>
      <c r="H20" s="60"/>
      <c r="I20" s="4"/>
      <c r="K20" s="12"/>
      <c r="L20" s="12"/>
    </row>
    <row r="21" spans="1:13" ht="19.8" x14ac:dyDescent="0.45">
      <c r="A21" s="56"/>
      <c r="B21" s="37" t="s">
        <v>14</v>
      </c>
      <c r="C21" s="16" t="str">
        <f>IFERROR(IF(C$9="","",IF(AND(C$9&lt;&gt;"",C20&lt;&gt;0),1-C$9/C20,"")),"")</f>
        <v/>
      </c>
      <c r="D21" s="16" t="str">
        <f t="shared" ref="D21" si="6">IFERROR(IF(D$9="","",IF(AND(D$9&lt;&gt;"",D20&lt;&gt;0),1-D$9/D20,"")),"")</f>
        <v/>
      </c>
      <c r="E21" s="16" t="str">
        <f t="shared" ref="E21" si="7">IFERROR(IF(E$9="","",IF(AND(E$9&lt;&gt;"",E20&lt;&gt;0),1-E$9/E20,"")),"")</f>
        <v/>
      </c>
      <c r="F21" s="16" t="str">
        <f t="shared" ref="F21" si="8">IFERROR(IF(F$9="","",IF(AND(F$9&lt;&gt;"",F20&lt;&gt;0),1-F$9/F20,"")),"")</f>
        <v/>
      </c>
      <c r="G21" s="16" t="str">
        <f t="shared" ref="G21" si="9">IFERROR(IF(G$9="","",IF(AND(G$9&lt;&gt;"",G20&lt;&gt;0),1-G$9/G20,"")),"")</f>
        <v/>
      </c>
      <c r="H21" s="17" t="str">
        <f>IF(H$9&lt;&gt;"",1-H$9/H20,"")</f>
        <v/>
      </c>
      <c r="I21" s="4"/>
      <c r="K21" s="12"/>
      <c r="L21" s="12"/>
    </row>
    <row r="22" spans="1:13" ht="19.8" x14ac:dyDescent="0.45">
      <c r="A22" s="56"/>
      <c r="B22" s="37" t="s">
        <v>37</v>
      </c>
      <c r="C22" s="18" t="str">
        <f>IF(C$9="","",IF(C20="","",IF(C$9&gt;C20*0.7,"対象外",(C20-C$9)*5)))</f>
        <v/>
      </c>
      <c r="D22" s="18" t="str">
        <f t="shared" ref="D22:G22" si="10">IF(D$9="","",IF(D20="","",IF(D$9&gt;D20*0.7,"対象外",(D20-D$9)*5)))</f>
        <v/>
      </c>
      <c r="E22" s="18" t="str">
        <f t="shared" si="10"/>
        <v/>
      </c>
      <c r="F22" s="18" t="str">
        <f t="shared" si="10"/>
        <v/>
      </c>
      <c r="G22" s="18" t="str">
        <f t="shared" si="10"/>
        <v/>
      </c>
      <c r="H22" s="17"/>
      <c r="I22" s="19"/>
      <c r="K22" s="12"/>
      <c r="L22" s="12"/>
    </row>
    <row r="23" spans="1:13" ht="19.8" x14ac:dyDescent="0.45">
      <c r="A23" s="56"/>
      <c r="B23" s="37" t="s">
        <v>15</v>
      </c>
      <c r="C23" s="20" t="str">
        <f>IF(C$9="","",IF($B$3="個人",IF(C22="対象外",0,IF(C22="","",IF(AND(C21&gt;=0.3,C21&lt;0.5),MIN(C22,$K18,$K19),IF(C21&gt;=0.5,MIN($L18,$L19,C22))))),IF(C22="対象外",0,IF(C22="","",IF(AND(C21&gt;=0.3,C21&lt;0.5),MIN($K18,$K19,C22),IF(C21&gt;=0.5,MIN($L18,$L19,C22)))))))</f>
        <v/>
      </c>
      <c r="D23" s="20" t="str">
        <f t="shared" ref="D23" si="11">IF(D$9="","",IF($B$3="個人",IF(D22="対象外",0,IF(D22="","",IF(AND(D21&gt;=0.3,D21&lt;0.5),MIN(D22,$K18,$K19),IF(D21&gt;=0.5,MIN($L18,$L19,D22))))),IF(D22="対象外",0,IF(D22="","",IF(AND(D21&gt;=0.3,D21&lt;0.5),MIN($K18,$K19,D22),IF(D21&gt;=0.5,MIN($L18,$L19,D22)))))))</f>
        <v/>
      </c>
      <c r="E23" s="20" t="str">
        <f t="shared" ref="E23" si="12">IF(E$9="","",IF($B$3="個人",IF(E22="対象外",0,IF(E22="","",IF(AND(E21&gt;=0.3,E21&lt;0.5),MIN(E22,$K18,$K19),IF(E21&gt;=0.5,MIN($L18,$L19,E22))))),IF(E22="対象外",0,IF(E22="","",IF(AND(E21&gt;=0.3,E21&lt;0.5),MIN($K18,$K19,E22),IF(E21&gt;=0.5,MIN($L18,$L19,E22)))))))</f>
        <v/>
      </c>
      <c r="F23" s="20" t="str">
        <f t="shared" ref="F23" si="13">IF(F$9="","",IF($B$3="個人",IF(F22="対象外",0,IF(F22="","",IF(AND(F21&gt;=0.3,F21&lt;0.5),MIN(F22,$K18,$K19),IF(F21&gt;=0.5,MIN($L18,$L19,F22))))),IF(F22="対象外",0,IF(F22="","",IF(AND(F21&gt;=0.3,F21&lt;0.5),MIN($K18,$K19,F22),IF(F21&gt;=0.5,MIN($L18,$L19,F22)))))))</f>
        <v/>
      </c>
      <c r="G23" s="20" t="str">
        <f t="shared" ref="G23" si="14">IF(G$9="","",IF($B$3="個人",IF(G22="対象外",0,IF(G22="","",IF(AND(G21&gt;=0.3,G21&lt;0.5),MIN(G22,$K18,$K19),IF(G21&gt;=0.5,MIN($L18,$L19,G22))))),IF(G22="対象外",0,IF(G22="","",IF(AND(G21&gt;=0.3,G21&lt;0.5),MIN($K18,$K19,G22),IF(G21&gt;=0.5,MIN($L18,$L19,G22)))))))</f>
        <v/>
      </c>
      <c r="H23" s="17"/>
      <c r="I23" s="19"/>
      <c r="K23" s="12"/>
      <c r="L23" s="12"/>
    </row>
    <row r="24" spans="1:13" ht="19.8" x14ac:dyDescent="0.45">
      <c r="A24" s="4"/>
      <c r="B24" s="8"/>
      <c r="C24" s="4"/>
      <c r="D24" s="4"/>
      <c r="E24" s="4"/>
      <c r="F24" s="4"/>
      <c r="G24" s="4"/>
      <c r="H24" s="9" t="str">
        <f>IF(COUNTBLANK(C27:G27),"",IF(AND(K26=0,L26=0),"",HLOOKUP(MAX(C30:G30),X11:AB12,2,0)))</f>
        <v/>
      </c>
      <c r="I24" s="10" t="str">
        <f>IF(H24="","","を含む事業年度の年間売上高を記載")</f>
        <v/>
      </c>
      <c r="K24" s="12"/>
      <c r="L24" s="12"/>
    </row>
    <row r="25" spans="1:13" ht="19.8" x14ac:dyDescent="0.45">
      <c r="A25" s="4"/>
      <c r="B25" s="8"/>
      <c r="C25" s="5">
        <v>43405</v>
      </c>
      <c r="D25" s="5">
        <v>43435</v>
      </c>
      <c r="E25" s="5">
        <v>43466</v>
      </c>
      <c r="F25" s="5">
        <v>43497</v>
      </c>
      <c r="G25" s="5">
        <v>43525</v>
      </c>
      <c r="H25" s="40" t="s">
        <v>47</v>
      </c>
      <c r="I25" s="6"/>
      <c r="K25" s="12">
        <f>IF($B$3="法人",IF($H27&gt;500000000,$E$45,IF($H27&gt;100000000,$D$45,IF($H27&lt;=100000000,$C$45,0))),$B$45)</f>
        <v>300000</v>
      </c>
      <c r="L25" s="12">
        <f>IF($B$3="法人",IF($H27&gt;500000000,$E$44,IF($H27&gt;100000000,$D$44,IF($H27&lt;=100000000,$C$44,0))),$B$44)</f>
        <v>500000</v>
      </c>
      <c r="M25" s="13"/>
    </row>
    <row r="26" spans="1:13" ht="19.8" x14ac:dyDescent="0.45">
      <c r="A26" s="4"/>
      <c r="B26" s="8"/>
      <c r="C26" s="14" t="s">
        <v>22</v>
      </c>
      <c r="D26" s="14" t="s">
        <v>23</v>
      </c>
      <c r="E26" s="14" t="s">
        <v>24</v>
      </c>
      <c r="F26" s="14" t="s">
        <v>25</v>
      </c>
      <c r="G26" s="14" t="s">
        <v>26</v>
      </c>
      <c r="H26" s="41"/>
      <c r="I26" s="6"/>
      <c r="K26" s="12" cm="1">
        <f t="array" ref="K26">MAX(IF((C28:G28&gt;=0.3)*(C28:G28&lt;=0.5),C29:G29,0))</f>
        <v>0</v>
      </c>
      <c r="L26" s="12">
        <f t="array" ref="L26">MAX(IF(C28:G28&gt;=0.5,C29:G29,0))</f>
        <v>0</v>
      </c>
    </row>
    <row r="27" spans="1:13" ht="18" customHeight="1" x14ac:dyDescent="0.45">
      <c r="A27" s="56" t="s">
        <v>27</v>
      </c>
      <c r="B27" s="37" t="s">
        <v>7</v>
      </c>
      <c r="C27" s="59"/>
      <c r="D27" s="59"/>
      <c r="E27" s="59"/>
      <c r="F27" s="59"/>
      <c r="G27" s="59"/>
      <c r="H27" s="60"/>
      <c r="I27" s="4"/>
    </row>
    <row r="28" spans="1:13" ht="19.8" x14ac:dyDescent="0.45">
      <c r="A28" s="56"/>
      <c r="B28" s="37" t="s">
        <v>14</v>
      </c>
      <c r="C28" s="16" t="str">
        <f>IFERROR(IF(C$9="","",IF(AND(C$9&lt;&gt;"",C27&lt;&gt;0),1-C$9/C27,"")),"")</f>
        <v/>
      </c>
      <c r="D28" s="16" t="str">
        <f t="shared" ref="D28" si="15">IFERROR(IF(D$9="","",IF(AND(D$9&lt;&gt;"",D27&lt;&gt;0),1-D$9/D27,"")),"")</f>
        <v/>
      </c>
      <c r="E28" s="16" t="str">
        <f t="shared" ref="E28" si="16">IFERROR(IF(E$9="","",IF(AND(E$9&lt;&gt;"",E27&lt;&gt;0),1-E$9/E27,"")),"")</f>
        <v/>
      </c>
      <c r="F28" s="16" t="str">
        <f t="shared" ref="F28" si="17">IFERROR(IF(F$9="","",IF(AND(F$9&lt;&gt;"",F27&lt;&gt;0),1-F$9/F27,"")),"")</f>
        <v/>
      </c>
      <c r="G28" s="16" t="str">
        <f t="shared" ref="G28" si="18">IFERROR(IF(G$9="","",IF(AND(G$9&lt;&gt;"",G27&lt;&gt;0),1-G$9/G27,"")),"")</f>
        <v/>
      </c>
      <c r="H28" s="17" t="str">
        <f>IF(H$9&lt;&gt;"",1-H$9/H27,"")</f>
        <v/>
      </c>
      <c r="I28" s="4"/>
    </row>
    <row r="29" spans="1:13" ht="19.8" x14ac:dyDescent="0.45">
      <c r="A29" s="56"/>
      <c r="B29" s="37" t="s">
        <v>37</v>
      </c>
      <c r="C29" s="18" t="str">
        <f>IF(C$9="","",IF(C27="","",IF(C$9&gt;C27*0.7,"対象外",(C27-C$9)*5)))</f>
        <v/>
      </c>
      <c r="D29" s="18" t="str">
        <f t="shared" ref="D29:G29" si="19">IF(D$9="","",IF(D27="","",IF(D$9&gt;D27*0.7,"対象外",(D27-D$9)*5)))</f>
        <v/>
      </c>
      <c r="E29" s="18" t="str">
        <f t="shared" si="19"/>
        <v/>
      </c>
      <c r="F29" s="18" t="str">
        <f t="shared" si="19"/>
        <v/>
      </c>
      <c r="G29" s="18" t="str">
        <f t="shared" si="19"/>
        <v/>
      </c>
      <c r="H29" s="17"/>
      <c r="I29" s="19"/>
      <c r="K29" s="11"/>
      <c r="L29" s="11"/>
    </row>
    <row r="30" spans="1:13" ht="19.8" x14ac:dyDescent="0.45">
      <c r="A30" s="56"/>
      <c r="B30" s="37" t="s">
        <v>15</v>
      </c>
      <c r="C30" s="20" t="str">
        <f>IF(C$9="","",IF($B$3="個人",IF(C29="対象外",0,IF(C29="","",IF(AND(C28&gt;=0.3,C28&lt;0.5),MIN(C29,$K25,$K26),IF(C28&gt;=0.5,MIN($L25,$L26,C29))))),IF(C29="対象外",0,IF(C29="","",IF(AND(C28&gt;=0.3,C28&lt;0.5),MIN($K25,$K26,C29),IF(C28&gt;=0.5,MIN($L25,$L26,C29)))))))</f>
        <v/>
      </c>
      <c r="D30" s="20" t="str">
        <f t="shared" ref="D30" si="20">IF(D$9="","",IF($B$3="個人",IF(D29="対象外",0,IF(D29="","",IF(AND(D28&gt;=0.3,D28&lt;0.5),MIN(D29,$K25,$K26),IF(D28&gt;=0.5,MIN($L25,$L26,D29))))),IF(D29="対象外",0,IF(D29="","",IF(AND(D28&gt;=0.3,D28&lt;0.5),MIN($K25,$K26,D29),IF(D28&gt;=0.5,MIN($L25,$L26,D29)))))))</f>
        <v/>
      </c>
      <c r="E30" s="20" t="str">
        <f t="shared" ref="E30" si="21">IF(E$9="","",IF($B$3="個人",IF(E29="対象外",0,IF(E29="","",IF(AND(E28&gt;=0.3,E28&lt;0.5),MIN(E29,$K25,$K26),IF(E28&gt;=0.5,MIN($L25,$L26,E29))))),IF(E29="対象外",0,IF(E29="","",IF(AND(E28&gt;=0.3,E28&lt;0.5),MIN($K25,$K26,E29),IF(E28&gt;=0.5,MIN($L25,$L26,E29)))))))</f>
        <v/>
      </c>
      <c r="F30" s="20" t="str">
        <f t="shared" ref="F30" si="22">IF(F$9="","",IF($B$3="個人",IF(F29="対象外",0,IF(F29="","",IF(AND(F28&gt;=0.3,F28&lt;0.5),MIN(F29,$K25,$K26),IF(F28&gt;=0.5,MIN($L25,$L26,F29))))),IF(F29="対象外",0,IF(F29="","",IF(AND(F28&gt;=0.3,F28&lt;0.5),MIN($K25,$K26,F29),IF(F28&gt;=0.5,MIN($L25,$L26,F29)))))))</f>
        <v/>
      </c>
      <c r="G30" s="20" t="str">
        <f t="shared" ref="G30" si="23">IF(G$9="","",IF($B$3="個人",IF(G29="対象外",0,IF(G29="","",IF(AND(G28&gt;=0.3,G28&lt;0.5),MIN(G29,$K25,$K26),IF(G28&gt;=0.5,MIN($L25,$L26,G29))))),IF(G29="対象外",0,IF(G29="","",IF(AND(G28&gt;=0.3,G28&lt;0.5),MIN($K25,$K26,G29),IF(G28&gt;=0.5,MIN($L25,$L26,G29)))))))</f>
        <v/>
      </c>
      <c r="H30" s="4"/>
      <c r="I30" s="4"/>
      <c r="K30" s="11"/>
      <c r="L30" s="11"/>
    </row>
    <row r="31" spans="1:13" ht="19.8" x14ac:dyDescent="0.45">
      <c r="A31" s="21"/>
      <c r="B31" s="22"/>
      <c r="C31" s="23"/>
      <c r="D31" s="23"/>
      <c r="E31" s="23"/>
      <c r="F31" s="23"/>
      <c r="G31" s="23"/>
      <c r="H31" s="4"/>
      <c r="I31" s="4"/>
    </row>
    <row r="32" spans="1:13" ht="19.8" x14ac:dyDescent="0.45">
      <c r="A32" s="3" t="s">
        <v>45</v>
      </c>
      <c r="B32" s="4"/>
      <c r="C32" s="24"/>
      <c r="D32" s="4"/>
      <c r="E32" s="4"/>
      <c r="F32" s="4"/>
      <c r="G32" s="4"/>
      <c r="H32" s="4"/>
      <c r="I32" s="4"/>
      <c r="J32" s="13"/>
      <c r="K32" s="13"/>
      <c r="L32" s="13"/>
    </row>
    <row r="33" spans="1:12" ht="22.2" x14ac:dyDescent="0.45">
      <c r="A33" s="25" t="s">
        <v>38</v>
      </c>
      <c r="B33" s="47" t="str">
        <f>IF(B3="","",IF(COUNTBLANK(N11:AB11),"",IF(SUM('事業復活支援金 給付チェックシート'!C16:G16,'事業復活支援金 給付チェックシート'!C23:G23,'事業復活支援金 給付チェックシート'!C30:G30)&gt;0,"給付対象です","給付対象ではありません")))</f>
        <v/>
      </c>
      <c r="C33" s="48"/>
      <c r="D33" s="48"/>
      <c r="E33" s="48"/>
      <c r="F33" s="49"/>
    </row>
    <row r="34" spans="1:12" ht="7.95" customHeight="1" x14ac:dyDescent="0.45">
      <c r="A34" s="26"/>
      <c r="B34" s="26"/>
      <c r="C34" s="26"/>
      <c r="D34" s="26"/>
      <c r="E34" s="26"/>
      <c r="F34" s="26"/>
    </row>
    <row r="35" spans="1:12" ht="22.2" x14ac:dyDescent="0.45">
      <c r="A35" s="1" t="s">
        <v>39</v>
      </c>
      <c r="B35" s="50" t="str">
        <f>IF(B33="","",IF(B33="給付対象ではありません","",MAX(N11:AB11)))</f>
        <v/>
      </c>
      <c r="C35" s="51"/>
      <c r="D35" s="51"/>
      <c r="E35" s="51"/>
      <c r="F35" s="51"/>
    </row>
    <row r="36" spans="1:12" ht="9.6" customHeight="1" x14ac:dyDescent="0.45">
      <c r="A36" s="26"/>
      <c r="B36" s="26"/>
      <c r="C36" s="26"/>
      <c r="D36" s="26"/>
      <c r="E36" s="26"/>
      <c r="F36" s="26"/>
    </row>
    <row r="37" spans="1:12" ht="22.2" x14ac:dyDescent="0.45">
      <c r="A37" s="1" t="s">
        <v>40</v>
      </c>
      <c r="B37" s="55" t="str">
        <f>IF(B35="","",HLOOKUP(B35,N11:AB12,2,0))</f>
        <v/>
      </c>
      <c r="C37" s="55"/>
      <c r="D37" s="55"/>
      <c r="E37" s="55"/>
      <c r="F37" s="55"/>
      <c r="G37" s="39" t="str">
        <f>IF(L37&gt;2,"基準となる月が複数あります。該当月の【給付額】欄がオレンジに表示されています","")</f>
        <v/>
      </c>
      <c r="K37" s="38">
        <f>MAX(C30:G30,C23:G23,C16:G16)</f>
        <v>0</v>
      </c>
      <c r="L37" s="2">
        <f>SUM(COUNTIF(C30:G30,K37),COUNTIF(C23:G23,K37),COUNTIF(C16:G16,K37))</f>
        <v>0</v>
      </c>
    </row>
    <row r="38" spans="1:12" ht="8.4" customHeight="1" x14ac:dyDescent="0.45">
      <c r="A38" s="26"/>
      <c r="B38" s="26"/>
      <c r="C38" s="26"/>
      <c r="D38" s="26"/>
      <c r="E38" s="26"/>
      <c r="F38" s="26"/>
    </row>
    <row r="39" spans="1:12" ht="22.2" x14ac:dyDescent="0.45">
      <c r="A39" s="1" t="s">
        <v>41</v>
      </c>
      <c r="B39" s="52" t="str">
        <f>IF(B35="","",HLOOKUP(B37,N12:AB13,2,0))</f>
        <v/>
      </c>
      <c r="C39" s="53"/>
      <c r="D39" s="53"/>
      <c r="E39" s="53"/>
      <c r="F39" s="54"/>
    </row>
    <row r="41" spans="1:12" hidden="1" x14ac:dyDescent="0.45">
      <c r="D41" s="27"/>
    </row>
    <row r="42" spans="1:12" hidden="1" x14ac:dyDescent="0.45">
      <c r="A42" s="42" t="s">
        <v>28</v>
      </c>
      <c r="B42" s="44" t="s">
        <v>29</v>
      </c>
      <c r="C42" s="44" t="s">
        <v>30</v>
      </c>
      <c r="D42" s="44"/>
      <c r="E42" s="46"/>
    </row>
    <row r="43" spans="1:12" ht="36" hidden="1" x14ac:dyDescent="0.45">
      <c r="A43" s="43"/>
      <c r="B43" s="45"/>
      <c r="C43" s="28" t="s">
        <v>31</v>
      </c>
      <c r="D43" s="28" t="s">
        <v>32</v>
      </c>
      <c r="E43" s="29" t="s">
        <v>33</v>
      </c>
    </row>
    <row r="44" spans="1:12" hidden="1" x14ac:dyDescent="0.45">
      <c r="A44" s="30" t="s">
        <v>34</v>
      </c>
      <c r="B44" s="31">
        <v>500000</v>
      </c>
      <c r="C44" s="31">
        <v>1000000</v>
      </c>
      <c r="D44" s="31">
        <v>1500000</v>
      </c>
      <c r="E44" s="32">
        <v>2500000</v>
      </c>
    </row>
    <row r="45" spans="1:12" ht="18.600000000000001" hidden="1" thickBot="1" x14ac:dyDescent="0.5">
      <c r="A45" s="33" t="s">
        <v>35</v>
      </c>
      <c r="B45" s="34">
        <v>300000</v>
      </c>
      <c r="C45" s="34">
        <v>600000</v>
      </c>
      <c r="D45" s="34">
        <v>900000</v>
      </c>
      <c r="E45" s="35">
        <v>1500000</v>
      </c>
    </row>
    <row r="46" spans="1:12" hidden="1" x14ac:dyDescent="0.45"/>
    <row r="47" spans="1:12" hidden="1" x14ac:dyDescent="0.45"/>
  </sheetData>
  <sheetProtection algorithmName="SHA-512" hashValue="8MRbjdK8YwxDGGI1ht+qxlLcRRPHtSzcBb6S/ShmQAkEsQMBBoLY2FBFBBF0Pwbgq0wsNDSIZ7Ow0yQwm18u3w==" saltValue="+WV0d78i0Jv/lIjUT6O7jA==" spinCount="100000" sheet="1" objects="1" scenarios="1"/>
  <mergeCells count="13">
    <mergeCell ref="H11:H12"/>
    <mergeCell ref="H18:H19"/>
    <mergeCell ref="A42:A43"/>
    <mergeCell ref="B42:B43"/>
    <mergeCell ref="C42:E42"/>
    <mergeCell ref="B33:F33"/>
    <mergeCell ref="B35:F35"/>
    <mergeCell ref="B39:F39"/>
    <mergeCell ref="B37:F37"/>
    <mergeCell ref="H25:H26"/>
    <mergeCell ref="A13:A16"/>
    <mergeCell ref="A20:A23"/>
    <mergeCell ref="A27:A30"/>
  </mergeCells>
  <phoneticPr fontId="3"/>
  <conditionalFormatting sqref="C15:G16">
    <cfRule type="cellIs" dxfId="24" priority="74" operator="equal">
      <formula>"対象外"</formula>
    </cfRule>
  </conditionalFormatting>
  <conditionalFormatting sqref="C16:G16">
    <cfRule type="expression" dxfId="23" priority="48">
      <formula>$B$3=""</formula>
    </cfRule>
    <cfRule type="expression" dxfId="22" priority="53">
      <formula>$H$13=""</formula>
    </cfRule>
  </conditionalFormatting>
  <conditionalFormatting sqref="C22:G22">
    <cfRule type="cellIs" dxfId="21" priority="26" operator="equal">
      <formula>"対象外"</formula>
    </cfRule>
  </conditionalFormatting>
  <conditionalFormatting sqref="C29:G29">
    <cfRule type="cellIs" dxfId="20" priority="23" operator="equal">
      <formula>"対象外"</formula>
    </cfRule>
  </conditionalFormatting>
  <conditionalFormatting sqref="C23:G23">
    <cfRule type="cellIs" dxfId="19" priority="20" operator="equal">
      <formula>"対象外"</formula>
    </cfRule>
  </conditionalFormatting>
  <conditionalFormatting sqref="C23:G23">
    <cfRule type="expression" dxfId="18" priority="18">
      <formula>$B$3=""</formula>
    </cfRule>
    <cfRule type="expression" dxfId="17" priority="19">
      <formula>$H$13=""</formula>
    </cfRule>
  </conditionalFormatting>
  <conditionalFormatting sqref="C30:G30">
    <cfRule type="cellIs" dxfId="16" priority="17" operator="equal">
      <formula>"対象外"</formula>
    </cfRule>
  </conditionalFormatting>
  <conditionalFormatting sqref="C30:G30">
    <cfRule type="expression" dxfId="15" priority="15">
      <formula>$B$3=""</formula>
    </cfRule>
    <cfRule type="expression" dxfId="14" priority="16">
      <formula>$H$13=""</formula>
    </cfRule>
  </conditionalFormatting>
  <conditionalFormatting sqref="C16:G16 C23:G23 C30:G30">
    <cfRule type="cellIs" dxfId="13" priority="13" operator="equal">
      <formula>""</formula>
    </cfRule>
    <cfRule type="cellIs" dxfId="12" priority="14" operator="equal">
      <formula>$B$35</formula>
    </cfRule>
  </conditionalFormatting>
  <conditionalFormatting sqref="C23:G23">
    <cfRule type="cellIs" dxfId="11" priority="12" operator="equal">
      <formula>"対象外"</formula>
    </cfRule>
  </conditionalFormatting>
  <conditionalFormatting sqref="C23:G23">
    <cfRule type="expression" dxfId="10" priority="10">
      <formula>$B$3=""</formula>
    </cfRule>
    <cfRule type="expression" dxfId="9" priority="11">
      <formula>$H$13=""</formula>
    </cfRule>
  </conditionalFormatting>
  <conditionalFormatting sqref="C30:G30">
    <cfRule type="cellIs" dxfId="8" priority="9" operator="equal">
      <formula>"対象外"</formula>
    </cfRule>
  </conditionalFormatting>
  <conditionalFormatting sqref="C30:G30">
    <cfRule type="expression" dxfId="7" priority="7">
      <formula>$B$3=""</formula>
    </cfRule>
    <cfRule type="expression" dxfId="6" priority="8">
      <formula>$H$13=""</formula>
    </cfRule>
  </conditionalFormatting>
  <conditionalFormatting sqref="C23:G23">
    <cfRule type="cellIs" dxfId="5" priority="6" operator="equal">
      <formula>"対象外"</formula>
    </cfRule>
  </conditionalFormatting>
  <conditionalFormatting sqref="C23:G23">
    <cfRule type="expression" dxfId="4" priority="4">
      <formula>$B$3=""</formula>
    </cfRule>
    <cfRule type="expression" dxfId="3" priority="5">
      <formula>$H$13=""</formula>
    </cfRule>
  </conditionalFormatting>
  <conditionalFormatting sqref="C30:G30">
    <cfRule type="cellIs" dxfId="2" priority="3" operator="equal">
      <formula>"対象外"</formula>
    </cfRule>
  </conditionalFormatting>
  <conditionalFormatting sqref="C30:G30">
    <cfRule type="expression" dxfId="1" priority="1">
      <formula>$B$3=""</formula>
    </cfRule>
    <cfRule type="expression" dxfId="0" priority="2">
      <formula>$H$13=""</formula>
    </cfRule>
  </conditionalFormatting>
  <dataValidations count="1">
    <dataValidation type="list" allowBlank="1" showInputMessage="1" showErrorMessage="1" sqref="B3" xr:uid="{5FC723F0-8069-44DD-B4BD-0F195FC7953F}">
      <formula1>"個人,法人"</formula1>
    </dataValidation>
  </dataValidations>
  <pageMargins left="0.7" right="0.7" top="0.75" bottom="0.75" header="0.3" footer="0.3"/>
  <pageSetup paperSize="9" orientation="portrait" verticalDpi="0" r:id="rId1"/>
  <ignoredErrors>
    <ignoredError sqref="H17 H24 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事業復活支援金 給付チェックシート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妻木健吾</dc:creator>
  <cp:lastModifiedBy>妻木健吾</cp:lastModifiedBy>
  <dcterms:created xsi:type="dcterms:W3CDTF">2022-02-20T00:33:13Z</dcterms:created>
  <dcterms:modified xsi:type="dcterms:W3CDTF">2022-02-28T02:17:45Z</dcterms:modified>
</cp:coreProperties>
</file>